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Herramientas\"/>
    </mc:Choice>
  </mc:AlternateContent>
  <xr:revisionPtr revIDLastSave="0" documentId="13_ncr:1_{0962916C-6DDD-41AE-8FC5-0F95774B122E}" xr6:coauthVersionLast="47" xr6:coauthVersionMax="47" xr10:uidLastSave="{00000000-0000-0000-0000-000000000000}"/>
  <bookViews>
    <workbookView xWindow="28680" yWindow="-120" windowWidth="29040" windowHeight="15720" xr2:uid="{7270F35B-D2E5-4122-9A90-5151E9C8D2D0}"/>
  </bookViews>
  <sheets>
    <sheet name="Breakeven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19" i="1"/>
  <c r="C18" i="1" s="1"/>
  <c r="I26" i="1"/>
  <c r="C29" i="1"/>
  <c r="I28" i="1" s="1"/>
  <c r="I29" i="1"/>
  <c r="L7" i="1" l="1"/>
  <c r="C32" i="1"/>
  <c r="I31" i="1"/>
  <c r="I30" i="1"/>
  <c r="I27" i="1"/>
  <c r="I25" i="1"/>
  <c r="L8" i="1" l="1"/>
  <c r="C33" i="1"/>
  <c r="C34" i="1"/>
  <c r="E28" i="1" l="1"/>
  <c r="E31" i="1"/>
  <c r="E25" i="1"/>
  <c r="E29" i="1"/>
  <c r="E34" i="1"/>
  <c r="F34" i="1"/>
  <c r="E30" i="1"/>
  <c r="E26" i="1"/>
  <c r="C35" i="1"/>
  <c r="E27" i="1"/>
  <c r="F29" i="1" l="1"/>
  <c r="H29" i="1"/>
  <c r="G29" i="1" s="1"/>
  <c r="F27" i="1"/>
  <c r="H27" i="1"/>
  <c r="G27" i="1" s="1"/>
  <c r="F30" i="1"/>
  <c r="H30" i="1"/>
  <c r="G30" i="1" s="1"/>
  <c r="F25" i="1"/>
  <c r="H25" i="1"/>
  <c r="G25" i="1" s="1"/>
  <c r="F31" i="1"/>
  <c r="H31" i="1"/>
  <c r="G31" i="1" s="1"/>
  <c r="F26" i="1"/>
  <c r="H26" i="1"/>
  <c r="G26" i="1" s="1"/>
  <c r="F28" i="1"/>
  <c r="H28" i="1"/>
  <c r="G28" i="1" s="1"/>
</calcChain>
</file>

<file path=xl/sharedStrings.xml><?xml version="1.0" encoding="utf-8"?>
<sst xmlns="http://schemas.openxmlformats.org/spreadsheetml/2006/main" count="42" uniqueCount="42">
  <si>
    <t>From that point onward, each additional unit generates profit equal to its unit contribution margin.</t>
  </si>
  <si>
    <t>The break-even point indicates the number of units that must be sold to cover all fixed costs and expenses.</t>
  </si>
  <si>
    <t>Breakeven Point ($)</t>
  </si>
  <si>
    <t>Breakeven Point (units)</t>
  </si>
  <si>
    <t>PEY</t>
  </si>
  <si>
    <t>PEX</t>
  </si>
  <si>
    <t>Contribution margin (%)</t>
  </si>
  <si>
    <t>Unit contribution margin</t>
  </si>
  <si>
    <t>Results</t>
  </si>
  <si>
    <t>Total Fixed cost &amp; expenses</t>
  </si>
  <si>
    <t>Oter fixed cost &amp; expenses</t>
  </si>
  <si>
    <t>Depreciation</t>
  </si>
  <si>
    <t>Maintenance</t>
  </si>
  <si>
    <t>Professional fees</t>
  </si>
  <si>
    <t>Fixed cost</t>
  </si>
  <si>
    <t>Variable cost</t>
  </si>
  <si>
    <t>Total cost</t>
  </si>
  <si>
    <t>Total sales</t>
  </si>
  <si>
    <t>Units</t>
  </si>
  <si>
    <t>Utilities</t>
  </si>
  <si>
    <t>Punto de equilibrio</t>
  </si>
  <si>
    <t>Indirect labor</t>
  </si>
  <si>
    <t>Lease</t>
  </si>
  <si>
    <t>Fixed cost &amp; expenses (per period)</t>
  </si>
  <si>
    <t>Total variable cost</t>
  </si>
  <si>
    <t>Variale cost (per unit)</t>
  </si>
  <si>
    <t>Other variable costs</t>
  </si>
  <si>
    <t>Packaging material / Supplies</t>
  </si>
  <si>
    <t>Freight</t>
  </si>
  <si>
    <t>Direct material</t>
  </si>
  <si>
    <t>Direct labor</t>
  </si>
  <si>
    <t>Commissions</t>
  </si>
  <si>
    <t>Variable cost (per period)</t>
  </si>
  <si>
    <t>Everage unit selling price</t>
  </si>
  <si>
    <t>Margen de Contribución</t>
  </si>
  <si>
    <t>Sales volume per period (units)</t>
  </si>
  <si>
    <t>Costo Variable Unitario</t>
  </si>
  <si>
    <t>Sales per period</t>
  </si>
  <si>
    <t>Margen Unitario</t>
  </si>
  <si>
    <t>Sales</t>
  </si>
  <si>
    <t>Breakeven calculation</t>
  </si>
  <si>
    <t>FinanKairos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</si>
</sst>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\$#,##0.00;[Red]\(\$#,##0.00\)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9" tint="-0.249977111117893"/>
      <name val="Bahnschrift SemiBold"/>
      <family val="2"/>
    </font>
    <font>
      <b/>
      <sz val="12"/>
      <color theme="1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4"/>
      <color rgb="FFFFFFFF"/>
      <name val="Calibri"/>
      <family val="2"/>
    </font>
    <font>
      <b/>
      <sz val="26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0B1F3B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-0.499984740745262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16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43" fontId="0" fillId="0" borderId="0" xfId="1" applyFont="1" applyProtection="1"/>
    <xf numFmtId="165" fontId="0" fillId="0" borderId="0" xfId="0" applyNumberFormat="1"/>
    <xf numFmtId="165" fontId="4" fillId="2" borderId="3" xfId="1" applyNumberFormat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0" fillId="0" borderId="0" xfId="0" applyAlignment="1">
      <alignment horizontal="center"/>
    </xf>
    <xf numFmtId="10" fontId="0" fillId="2" borderId="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64" fontId="0" fillId="0" borderId="0" xfId="0" applyNumberFormat="1"/>
    <xf numFmtId="44" fontId="0" fillId="0" borderId="0" xfId="0" applyNumberFormat="1"/>
    <xf numFmtId="165" fontId="0" fillId="0" borderId="0" xfId="0" applyNumberFormat="1" applyAlignment="1">
      <alignment horizontal="left"/>
    </xf>
    <xf numFmtId="164" fontId="2" fillId="4" borderId="7" xfId="0" applyNumberFormat="1" applyFont="1" applyFill="1" applyBorder="1" applyProtection="1">
      <protection locked="0"/>
    </xf>
    <xf numFmtId="0" fontId="2" fillId="4" borderId="7" xfId="0" applyFont="1" applyFill="1" applyBorder="1" applyProtection="1">
      <protection locked="0"/>
    </xf>
    <xf numFmtId="164" fontId="0" fillId="0" borderId="0" xfId="0" applyNumberFormat="1" applyProtection="1">
      <protection locked="0"/>
    </xf>
    <xf numFmtId="44" fontId="2" fillId="4" borderId="7" xfId="2" applyFont="1" applyFill="1" applyBorder="1" applyProtection="1">
      <protection locked="0"/>
    </xf>
    <xf numFmtId="0" fontId="2" fillId="0" borderId="0" xfId="0" applyFont="1"/>
    <xf numFmtId="0" fontId="7" fillId="0" borderId="0" xfId="0" applyFont="1" applyAlignment="1" applyProtection="1">
      <alignment horizontal="center" vertical="center"/>
      <protection locked="0"/>
    </xf>
    <xf numFmtId="0" fontId="0" fillId="5" borderId="1" xfId="0" applyFill="1" applyBorder="1"/>
    <xf numFmtId="0" fontId="0" fillId="5" borderId="8" xfId="0" applyFill="1" applyBorder="1"/>
    <xf numFmtId="0" fontId="0" fillId="5" borderId="8" xfId="0" applyFill="1" applyBorder="1" applyProtection="1">
      <protection locked="0"/>
    </xf>
    <xf numFmtId="0" fontId="7" fillId="5" borderId="9" xfId="0" applyFont="1" applyFill="1" applyBorder="1" applyAlignment="1" applyProtection="1">
      <alignment vertical="center"/>
      <protection locked="0"/>
    </xf>
    <xf numFmtId="0" fontId="8" fillId="0" borderId="0" xfId="0" applyFont="1"/>
    <xf numFmtId="0" fontId="8" fillId="5" borderId="5" xfId="0" applyFont="1" applyFill="1" applyBorder="1"/>
    <xf numFmtId="0" fontId="8" fillId="5" borderId="10" xfId="0" applyFont="1" applyFill="1" applyBorder="1"/>
    <xf numFmtId="0" fontId="8" fillId="5" borderId="10" xfId="0" applyFont="1" applyFill="1" applyBorder="1" applyProtection="1">
      <protection locked="0"/>
    </xf>
    <xf numFmtId="0" fontId="8" fillId="5" borderId="11" xfId="0" applyFont="1" applyFill="1" applyBorder="1" applyProtection="1">
      <protection locked="0"/>
    </xf>
    <xf numFmtId="0" fontId="5" fillId="3" borderId="0" xfId="0" applyFont="1" applyFill="1" applyAlignment="1" applyProtection="1">
      <alignment horizontal="left" vertical="center"/>
      <protection locked="0"/>
    </xf>
    <xf numFmtId="0" fontId="0" fillId="0" borderId="0" xfId="0" applyProtection="1">
      <protection locked="0"/>
    </xf>
    <xf numFmtId="0" fontId="6" fillId="3" borderId="0" xfId="0" applyFont="1" applyFill="1" applyAlignment="1" applyProtection="1">
      <alignment horizontal="left" vertical="center"/>
      <protection locked="0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/>
              <a:t>Unit</a:t>
            </a:r>
            <a:r>
              <a:rPr lang="es-MX" baseline="0"/>
              <a:t> contribution margin</a:t>
            </a:r>
          </a:p>
        </c:rich>
      </c:tx>
      <c:layout>
        <c:manualLayout>
          <c:xMode val="edge"/>
          <c:yMode val="edge"/>
          <c:x val="0.22031496062992126"/>
          <c:y val="2.9303991724161517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Breakeven!$K$7</c:f>
              <c:strCache>
                <c:ptCount val="1"/>
                <c:pt idx="0">
                  <c:v>Costo Variable Unitario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Breakeven!$L$7</c:f>
              <c:numCache>
                <c:formatCode>\$#,##0.00;[Red]\(\$#,##0.00\)</c:formatCode>
                <c:ptCount val="1"/>
                <c:pt idx="0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0E-4352-9F06-EF335A20EFF8}"/>
            </c:ext>
          </c:extLst>
        </c:ser>
        <c:ser>
          <c:idx val="1"/>
          <c:order val="1"/>
          <c:tx>
            <c:strRef>
              <c:f>Breakeven!$K$8</c:f>
              <c:strCache>
                <c:ptCount val="1"/>
                <c:pt idx="0">
                  <c:v>Margen de Contribución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Breakeven!$L$8</c:f>
              <c:numCache>
                <c:formatCode>\$#,##0.00;[Red]\(\$#,##0.00\)</c:formatCode>
                <c:ptCount val="1"/>
                <c:pt idx="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0E-4352-9F06-EF335A20EF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lt1">
                  <a:lumMod val="95000"/>
                  <a:alpha val="54000"/>
                </a:schemeClr>
              </a:solidFill>
              <a:round/>
            </a:ln>
            <a:effectLst/>
          </c:spPr>
        </c:serLines>
        <c:axId val="1031294720"/>
        <c:axId val="1031300000"/>
      </c:barChart>
      <c:valAx>
        <c:axId val="1031300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\$#,##0.00;[Red]\(\$#,##0.0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031294720"/>
        <c:crosses val="autoZero"/>
        <c:crossBetween val="between"/>
      </c:valAx>
      <c:catAx>
        <c:axId val="10312947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313000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1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/>
              <a:t>Variable</a:t>
            </a:r>
            <a:r>
              <a:rPr lang="es-MX" baseline="0"/>
              <a:t> cost</a:t>
            </a:r>
          </a:p>
          <a:p>
            <a:pPr>
              <a:defRPr/>
            </a:pPr>
            <a:r>
              <a:rPr lang="es-MX" baseline="0"/>
              <a:t> per unit</a:t>
            </a:r>
          </a:p>
        </c:rich>
      </c:tx>
      <c:layout>
        <c:manualLayout>
          <c:xMode val="edge"/>
          <c:yMode val="edge"/>
          <c:x val="0"/>
          <c:y val="3.4744842562432141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hade val="51000"/>
                      <a:satMod val="130000"/>
                    </a:schemeClr>
                  </a:gs>
                  <a:gs pos="80000">
                    <a:schemeClr val="accent1">
                      <a:shade val="93000"/>
                      <a:satMod val="130000"/>
                    </a:schemeClr>
                  </a:gs>
                  <a:gs pos="100000">
                    <a:schemeClr val="accent1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BFE1-44FB-93E7-01813202CAA3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hade val="51000"/>
                      <a:satMod val="130000"/>
                    </a:schemeClr>
                  </a:gs>
                  <a:gs pos="80000">
                    <a:schemeClr val="accent2">
                      <a:shade val="93000"/>
                      <a:satMod val="130000"/>
                    </a:schemeClr>
                  </a:gs>
                  <a:gs pos="100000">
                    <a:schemeClr val="accent2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BFE1-44FB-93E7-01813202CAA3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hade val="51000"/>
                      <a:satMod val="130000"/>
                    </a:schemeClr>
                  </a:gs>
                  <a:gs pos="80000">
                    <a:schemeClr val="accent3">
                      <a:shade val="93000"/>
                      <a:satMod val="130000"/>
                    </a:schemeClr>
                  </a:gs>
                  <a:gs pos="100000">
                    <a:schemeClr val="accent3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BFE1-44FB-93E7-01813202CAA3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hade val="51000"/>
                      <a:satMod val="130000"/>
                    </a:schemeClr>
                  </a:gs>
                  <a:gs pos="80000">
                    <a:schemeClr val="accent4">
                      <a:shade val="93000"/>
                      <a:satMod val="130000"/>
                    </a:schemeClr>
                  </a:gs>
                  <a:gs pos="100000">
                    <a:schemeClr val="accent4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BFE1-44FB-93E7-01813202CAA3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hade val="51000"/>
                      <a:satMod val="130000"/>
                    </a:schemeClr>
                  </a:gs>
                  <a:gs pos="80000">
                    <a:schemeClr val="accent5">
                      <a:shade val="93000"/>
                      <a:satMod val="130000"/>
                    </a:schemeClr>
                  </a:gs>
                  <a:gs pos="100000">
                    <a:schemeClr val="accent5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9-BFE1-44FB-93E7-01813202CAA3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hade val="51000"/>
                      <a:satMod val="130000"/>
                    </a:schemeClr>
                  </a:gs>
                  <a:gs pos="80000">
                    <a:schemeClr val="accent6">
                      <a:shade val="93000"/>
                      <a:satMod val="130000"/>
                    </a:schemeClr>
                  </a:gs>
                  <a:gs pos="100000">
                    <a:schemeClr val="accent6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B-BFE1-44FB-93E7-01813202CAA3}"/>
              </c:ext>
            </c:extLst>
          </c:dPt>
          <c:cat>
            <c:strRef>
              <c:f>Breakeven!$B$12:$B$17</c:f>
              <c:strCache>
                <c:ptCount val="6"/>
                <c:pt idx="0">
                  <c:v>Commissions</c:v>
                </c:pt>
                <c:pt idx="1">
                  <c:v>Direct labor</c:v>
                </c:pt>
                <c:pt idx="2">
                  <c:v>Direct material</c:v>
                </c:pt>
                <c:pt idx="3">
                  <c:v>Freight</c:v>
                </c:pt>
                <c:pt idx="4">
                  <c:v>Packaging material / Supplies</c:v>
                </c:pt>
                <c:pt idx="5">
                  <c:v>Other variable costs</c:v>
                </c:pt>
              </c:strCache>
            </c:strRef>
          </c:cat>
          <c:val>
            <c:numRef>
              <c:f>Breakeven!$C$12:$C$17</c:f>
              <c:numCache>
                <c:formatCode>\$#,##0.00;[Red]\(\$#,##0.00\)</c:formatCode>
                <c:ptCount val="6"/>
                <c:pt idx="0">
                  <c:v>30000</c:v>
                </c:pt>
                <c:pt idx="1">
                  <c:v>101000</c:v>
                </c:pt>
                <c:pt idx="2">
                  <c:v>50000</c:v>
                </c:pt>
                <c:pt idx="3">
                  <c:v>3000</c:v>
                </c:pt>
                <c:pt idx="4">
                  <c:v>1000</c:v>
                </c:pt>
                <c:pt idx="5">
                  <c:v>15000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FE1-44FB-93E7-01813202CA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1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/>
              <a:t>Breakeven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Breakeven!$F$24</c:f>
              <c:strCache>
                <c:ptCount val="1"/>
                <c:pt idx="0">
                  <c:v>Total sales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827-4790-AD53-EF87E14C1E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827-4790-AD53-EF87E14C1E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827-4790-AD53-EF87E14C1E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827-4790-AD53-EF87E14C1E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827-4790-AD53-EF87E14C1E0F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827-4790-AD53-EF87E14C1E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rgbClr val="FF0000"/>
                    </a:solidFill>
                    <a:latin typeface="Abel" panose="02000506030000020004" pitchFamily="2" charset="0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Breakeven!$E$25:$E$31</c:f>
              <c:numCache>
                <c:formatCode>_(* #,##0_);_(* \(#,##0\);_(* "-"??_);_(@_)</c:formatCode>
                <c:ptCount val="7"/>
                <c:pt idx="0">
                  <c:v>0</c:v>
                </c:pt>
                <c:pt idx="1">
                  <c:v>266.66666666666669</c:v>
                </c:pt>
                <c:pt idx="2">
                  <c:v>533.33333333333337</c:v>
                </c:pt>
                <c:pt idx="3">
                  <c:v>800</c:v>
                </c:pt>
                <c:pt idx="4">
                  <c:v>1066.6666666666667</c:v>
                </c:pt>
                <c:pt idx="5">
                  <c:v>1333.3333333333333</c:v>
                </c:pt>
                <c:pt idx="6">
                  <c:v>1600</c:v>
                </c:pt>
              </c:numCache>
            </c:numRef>
          </c:xVal>
          <c:yVal>
            <c:numRef>
              <c:f>Breakeven!$F$25:$F$31</c:f>
              <c:numCache>
                <c:formatCode>_("$"* #,##0.00_);_("$"* \(#,##0.00\);_("$"* "-"??_);_(@_)</c:formatCode>
                <c:ptCount val="7"/>
                <c:pt idx="0">
                  <c:v>0</c:v>
                </c:pt>
                <c:pt idx="1">
                  <c:v>80000</c:v>
                </c:pt>
                <c:pt idx="2">
                  <c:v>160000</c:v>
                </c:pt>
                <c:pt idx="3">
                  <c:v>240000</c:v>
                </c:pt>
                <c:pt idx="4">
                  <c:v>320000</c:v>
                </c:pt>
                <c:pt idx="5">
                  <c:v>400000</c:v>
                </c:pt>
                <c:pt idx="6">
                  <c:v>480000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1827-4790-AD53-EF87E14C1E0F}"/>
            </c:ext>
          </c:extLst>
        </c:ser>
        <c:ser>
          <c:idx val="2"/>
          <c:order val="2"/>
          <c:tx>
            <c:strRef>
              <c:f>Breakeven!$G$24</c:f>
              <c:strCache>
                <c:ptCount val="1"/>
                <c:pt idx="0">
                  <c:v>Total cost</c:v>
                </c:pt>
              </c:strCache>
            </c:strRef>
          </c:tx>
          <c:spPr>
            <a:ln w="9525" cap="rnd">
              <a:solidFill>
                <a:srgbClr val="FFFF00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827-4790-AD53-EF87E14C1E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827-4790-AD53-EF87E14C1E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827-4790-AD53-EF87E14C1E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827-4790-AD53-EF87E14C1E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827-4790-AD53-EF87E14C1E0F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827-4790-AD53-EF87E14C1E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rgbClr val="FFFF00"/>
                    </a:solidFill>
                    <a:latin typeface="Abel" panose="020F0502020204030204" pitchFamily="2" charset="0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Breakeven!$E$25:$E$31</c:f>
              <c:numCache>
                <c:formatCode>_(* #,##0_);_(* \(#,##0\);_(* "-"??_);_(@_)</c:formatCode>
                <c:ptCount val="7"/>
                <c:pt idx="0">
                  <c:v>0</c:v>
                </c:pt>
                <c:pt idx="1">
                  <c:v>266.66666666666669</c:v>
                </c:pt>
                <c:pt idx="2">
                  <c:v>533.33333333333337</c:v>
                </c:pt>
                <c:pt idx="3">
                  <c:v>800</c:v>
                </c:pt>
                <c:pt idx="4">
                  <c:v>1066.6666666666667</c:v>
                </c:pt>
                <c:pt idx="5">
                  <c:v>1333.3333333333333</c:v>
                </c:pt>
                <c:pt idx="6">
                  <c:v>1600</c:v>
                </c:pt>
              </c:numCache>
            </c:numRef>
          </c:xVal>
          <c:yVal>
            <c:numRef>
              <c:f>Breakeven!$G$25:$G$31</c:f>
              <c:numCache>
                <c:formatCode>_(* #,##0.00_);_(* \(#,##0.00\);_(* "-"??_);_(@_)</c:formatCode>
                <c:ptCount val="7"/>
                <c:pt idx="0">
                  <c:v>80000</c:v>
                </c:pt>
                <c:pt idx="1">
                  <c:v>133333.33333333334</c:v>
                </c:pt>
                <c:pt idx="2">
                  <c:v>186666.66666666669</c:v>
                </c:pt>
                <c:pt idx="3">
                  <c:v>240000</c:v>
                </c:pt>
                <c:pt idx="4">
                  <c:v>293333.33333333337</c:v>
                </c:pt>
                <c:pt idx="5">
                  <c:v>346666.66666666663</c:v>
                </c:pt>
                <c:pt idx="6">
                  <c:v>400000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D-1827-4790-AD53-EF87E14C1E0F}"/>
            </c:ext>
          </c:extLst>
        </c:ser>
        <c:ser>
          <c:idx val="3"/>
          <c:order val="3"/>
          <c:tx>
            <c:strRef>
              <c:f>Breakeven!$I$24</c:f>
              <c:strCache>
                <c:ptCount val="1"/>
                <c:pt idx="0">
                  <c:v>Fixed cost</c:v>
                </c:pt>
              </c:strCache>
            </c:strRef>
          </c:tx>
          <c:spPr>
            <a:ln w="9525" cap="rnd">
              <a:solidFill>
                <a:schemeClr val="bg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827-4790-AD53-EF87E14C1E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1827-4790-AD53-EF87E14C1E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827-4790-AD53-EF87E14C1E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827-4790-AD53-EF87E14C1E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1827-4790-AD53-EF87E14C1E0F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1827-4790-AD53-EF87E14C1E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bg1"/>
                    </a:solidFill>
                    <a:latin typeface="Abel" panose="02000506030000020004" pitchFamily="2" charset="0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Breakeven!$E$25:$E$31</c:f>
              <c:numCache>
                <c:formatCode>_(* #,##0_);_(* \(#,##0\);_(* "-"??_);_(@_)</c:formatCode>
                <c:ptCount val="7"/>
                <c:pt idx="0">
                  <c:v>0</c:v>
                </c:pt>
                <c:pt idx="1">
                  <c:v>266.66666666666669</c:v>
                </c:pt>
                <c:pt idx="2">
                  <c:v>533.33333333333337</c:v>
                </c:pt>
                <c:pt idx="3">
                  <c:v>800</c:v>
                </c:pt>
                <c:pt idx="4">
                  <c:v>1066.6666666666667</c:v>
                </c:pt>
                <c:pt idx="5">
                  <c:v>1333.3333333333333</c:v>
                </c:pt>
                <c:pt idx="6">
                  <c:v>1600</c:v>
                </c:pt>
              </c:numCache>
            </c:numRef>
          </c:xVal>
          <c:yVal>
            <c:numRef>
              <c:f>Breakeven!$I$25:$I$31</c:f>
              <c:numCache>
                <c:formatCode>\$#,##0.00;[Red]\(\$#,##0.00\)</c:formatCode>
                <c:ptCount val="7"/>
                <c:pt idx="0">
                  <c:v>80000</c:v>
                </c:pt>
                <c:pt idx="1">
                  <c:v>80000</c:v>
                </c:pt>
                <c:pt idx="2">
                  <c:v>80000</c:v>
                </c:pt>
                <c:pt idx="3">
                  <c:v>80000</c:v>
                </c:pt>
                <c:pt idx="4">
                  <c:v>80000</c:v>
                </c:pt>
                <c:pt idx="5">
                  <c:v>80000</c:v>
                </c:pt>
                <c:pt idx="6">
                  <c:v>80000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4-1827-4790-AD53-EF87E14C1E0F}"/>
            </c:ext>
          </c:extLst>
        </c:ser>
        <c:ser>
          <c:idx val="4"/>
          <c:order val="4"/>
          <c:tx>
            <c:v>Punto de Equilibrio</c:v>
          </c:tx>
          <c:spPr>
            <a:ln w="9525" cap="rnd">
              <a:solidFill>
                <a:schemeClr val="accent5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10"/>
            <c:spPr>
              <a:solidFill>
                <a:schemeClr val="tx1"/>
              </a:solidFill>
              <a:ln w="9525" cap="rnd">
                <a:solidFill>
                  <a:schemeClr val="accent5"/>
                </a:solidFill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marker>
          <c:dLbls>
            <c:dLbl>
              <c:idx val="0"/>
              <c:tx>
                <c:rich>
                  <a:bodyPr/>
                  <a:lstStyle/>
                  <a:p>
                    <a:r>
                      <a:rPr lang="en-US"/>
                      <a:t>Breakeven</a:t>
                    </a:r>
                  </a:p>
                </c:rich>
              </c:tx>
              <c:dLblPos val="t"/>
              <c:showLegendKey val="0"/>
              <c:showVal val="0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15-1827-4790-AD53-EF87E14C1E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500" b="1" i="0" u="none" strike="noStrike" kern="1200" baseline="0">
                    <a:solidFill>
                      <a:schemeClr val="tx1"/>
                    </a:solidFill>
                    <a:latin typeface="Abel" panose="02000506030000020004" pitchFamily="2" charset="0"/>
                    <a:ea typeface="+mn-ea"/>
                    <a:cs typeface="+mn-cs"/>
                  </a:defRPr>
                </a:pPr>
                <a:endParaRPr lang="es-MX"/>
              </a:p>
            </c:txPr>
            <c:dLblPos val="t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Breakeven!$E$34</c:f>
              <c:numCache>
                <c:formatCode>_(* #,##0_);_(* \(#,##0\);_(* "-"??_);_(@_)</c:formatCode>
                <c:ptCount val="1"/>
                <c:pt idx="0">
                  <c:v>800</c:v>
                </c:pt>
              </c:numCache>
            </c:numRef>
          </c:xVal>
          <c:yVal>
            <c:numRef>
              <c:f>Breakeven!$F$34</c:f>
              <c:numCache>
                <c:formatCode>_(* #,##0.00_);_(* \(#,##0.00\);_(* "-"??_);_(@_)</c:formatCode>
                <c:ptCount val="1"/>
                <c:pt idx="0">
                  <c:v>240000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16-1827-4790-AD53-EF87E14C1E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1057024"/>
        <c:axId val="1041054144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Breakeven!$E$24</c15:sqref>
                        </c15:formulaRef>
                      </c:ext>
                    </c:extLst>
                    <c:strCache>
                      <c:ptCount val="1"/>
                      <c:pt idx="0">
                        <c:v>Units</c:v>
                      </c:pt>
                    </c:strCache>
                  </c:strRef>
                </c:tx>
                <c:spPr>
                  <a:ln w="9525" cap="rnd">
                    <a:solidFill>
                      <a:schemeClr val="accent1"/>
                    </a:solidFill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circle"/>
                  <c:size val="6"/>
                  <c:spPr>
                    <a:gradFill rotWithShape="1">
                      <a:gsLst>
                        <a:gs pos="0">
                          <a:schemeClr val="accent1">
                            <a:shade val="51000"/>
                            <a:satMod val="130000"/>
                          </a:schemeClr>
                        </a:gs>
                        <a:gs pos="80000">
                          <a:schemeClr val="accent1">
                            <a:shade val="93000"/>
                            <a:satMod val="130000"/>
                          </a:schemeClr>
                        </a:gs>
                        <a:gs pos="100000">
                          <a:schemeClr val="accent1">
                            <a:shade val="94000"/>
                            <a:satMod val="135000"/>
                          </a:schemeClr>
                        </a:gs>
                      </a:gsLst>
                      <a:lin ang="16200000" scaled="0"/>
                    </a:gradFill>
                    <a:ln w="9525" cap="rnd">
                      <a:solidFill>
                        <a:schemeClr val="accent1"/>
                      </a:solidFill>
                      <a:round/>
                    </a:ln>
                    <a:effectLst>
                      <a:outerShdw blurRad="40000" dist="23000" dir="5400000" rotWithShape="0">
                        <a:srgbClr val="000000">
                          <a:alpha val="35000"/>
                        </a:srgbClr>
                      </a:outerShdw>
                    </a:effectLst>
                    <a:scene3d>
                      <a:camera prst="orthographicFront">
                        <a:rot lat="0" lon="0" rev="0"/>
                      </a:camera>
                      <a:lightRig rig="threePt" dir="t">
                        <a:rot lat="0" lon="0" rev="1200000"/>
                      </a:lightRig>
                    </a:scene3d>
                    <a:sp3d>
                      <a:bevelT w="63500" h="25400"/>
                    </a:sp3d>
                  </c:spPr>
                </c:marker>
                <c:xVal>
                  <c:numRef>
                    <c:extLst>
                      <c:ext uri="{02D57815-91ED-43cb-92C2-25804820EDAC}">
                        <c15:formulaRef>
                          <c15:sqref>Breakeven!$E$25:$E$31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7"/>
                      <c:pt idx="0">
                        <c:v>0</c:v>
                      </c:pt>
                      <c:pt idx="1">
                        <c:v>266.66666666666669</c:v>
                      </c:pt>
                      <c:pt idx="2">
                        <c:v>533.33333333333337</c:v>
                      </c:pt>
                      <c:pt idx="3">
                        <c:v>800</c:v>
                      </c:pt>
                      <c:pt idx="4">
                        <c:v>1066.6666666666667</c:v>
                      </c:pt>
                      <c:pt idx="5">
                        <c:v>1333.3333333333333</c:v>
                      </c:pt>
                      <c:pt idx="6">
                        <c:v>1600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Breakeven!$E$25:$E$31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7"/>
                      <c:pt idx="0">
                        <c:v>0</c:v>
                      </c:pt>
                      <c:pt idx="1">
                        <c:v>266.66666666666669</c:v>
                      </c:pt>
                      <c:pt idx="2">
                        <c:v>533.33333333333337</c:v>
                      </c:pt>
                      <c:pt idx="3">
                        <c:v>800</c:v>
                      </c:pt>
                      <c:pt idx="4">
                        <c:v>1066.6666666666667</c:v>
                      </c:pt>
                      <c:pt idx="5">
                        <c:v>1333.3333333333333</c:v>
                      </c:pt>
                      <c:pt idx="6">
                        <c:v>1600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17-1827-4790-AD53-EF87E14C1E0F}"/>
                  </c:ext>
                </c:extLst>
              </c15:ser>
            </c15:filteredScatterSeries>
          </c:ext>
        </c:extLst>
      </c:scatterChart>
      <c:valAx>
        <c:axId val="10410570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041054144"/>
        <c:crosses val="autoZero"/>
        <c:crossBetween val="midCat"/>
      </c:valAx>
      <c:valAx>
        <c:axId val="1041054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0410570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8">
  <cs:axisTitle>
    <cs:lnRef idx="0"/>
    <cs:fillRef idx="0"/>
    <cs:effectRef idx="0"/>
    <cs:fontRef idx="minor">
      <a:schemeClr val="lt1">
        <a:lumMod val="7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590550</xdr:colOff>
      <xdr:row>4</xdr:row>
      <xdr:rowOff>0</xdr:rowOff>
    </xdr:from>
    <xdr:ext cx="5848350" cy="292417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18A98EF-175F-4065-9767-805F012E29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733424</xdr:colOff>
      <xdr:row>4</xdr:row>
      <xdr:rowOff>0</xdr:rowOff>
    </xdr:from>
    <xdr:ext cx="5819775" cy="2924175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7360069-22C2-4EE5-98C8-32B9578589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twoCellAnchor>
    <xdr:from>
      <xdr:col>3</xdr:col>
      <xdr:colOff>733424</xdr:colOff>
      <xdr:row>20</xdr:row>
      <xdr:rowOff>19050</xdr:rowOff>
    </xdr:from>
    <xdr:to>
      <xdr:col>16</xdr:col>
      <xdr:colOff>476250</xdr:colOff>
      <xdr:row>35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27E9078-8217-48B4-A184-A818F1A872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10D94-0C72-4F8B-BBEF-64DDBDC23BE5}">
  <dimension ref="B1:L39"/>
  <sheetViews>
    <sheetView showGridLines="0" tabSelected="1" workbookViewId="0">
      <selection activeCell="I2" sqref="I2"/>
    </sheetView>
  </sheetViews>
  <sheetFormatPr defaultRowHeight="15" x14ac:dyDescent="0.25"/>
  <cols>
    <col min="2" max="2" width="31.42578125" style="1" customWidth="1"/>
    <col min="3" max="3" width="18" style="1" customWidth="1"/>
    <col min="4" max="4" width="18" customWidth="1"/>
    <col min="5" max="5" width="22.7109375" bestFit="1" customWidth="1"/>
    <col min="6" max="7" width="18" customWidth="1"/>
    <col min="8" max="8" width="15.28515625" bestFit="1" customWidth="1"/>
    <col min="9" max="9" width="11.140625" bestFit="1" customWidth="1"/>
    <col min="10" max="13" width="12.7109375" bestFit="1" customWidth="1"/>
  </cols>
  <sheetData>
    <row r="1" spans="2:12" ht="15.75" thickBot="1" x14ac:dyDescent="0.3"/>
    <row r="2" spans="2:12" ht="33.75" x14ac:dyDescent="0.5">
      <c r="B2" s="31" t="s">
        <v>41</v>
      </c>
      <c r="C2" s="30"/>
      <c r="D2" s="29"/>
      <c r="E2" s="28"/>
      <c r="F2" s="27"/>
      <c r="G2" s="27"/>
    </row>
    <row r="3" spans="2:12" ht="19.5" thickBot="1" x14ac:dyDescent="0.3">
      <c r="B3" s="26" t="s">
        <v>40</v>
      </c>
      <c r="C3" s="25"/>
      <c r="D3" s="24"/>
      <c r="E3" s="23"/>
    </row>
    <row r="4" spans="2:12" ht="18.75" x14ac:dyDescent="0.25">
      <c r="B4" s="22"/>
    </row>
    <row r="6" spans="2:12" x14ac:dyDescent="0.25">
      <c r="B6" s="32" t="s">
        <v>39</v>
      </c>
      <c r="C6" s="33"/>
      <c r="K6" s="21" t="s">
        <v>38</v>
      </c>
    </row>
    <row r="7" spans="2:12" x14ac:dyDescent="0.25">
      <c r="B7" s="1" t="s">
        <v>37</v>
      </c>
      <c r="C7" s="19">
        <v>300000</v>
      </c>
      <c r="K7" t="s">
        <v>36</v>
      </c>
      <c r="L7" s="14">
        <f>C18</f>
        <v>200</v>
      </c>
    </row>
    <row r="8" spans="2:12" x14ac:dyDescent="0.25">
      <c r="B8" s="1" t="s">
        <v>35</v>
      </c>
      <c r="C8" s="1">
        <v>1000</v>
      </c>
      <c r="K8" t="s">
        <v>34</v>
      </c>
      <c r="L8" s="14">
        <f>C32</f>
        <v>100</v>
      </c>
    </row>
    <row r="9" spans="2:12" x14ac:dyDescent="0.25">
      <c r="B9" s="18" t="s">
        <v>33</v>
      </c>
      <c r="C9" s="20">
        <f>C7/C8</f>
        <v>300</v>
      </c>
    </row>
    <row r="11" spans="2:12" x14ac:dyDescent="0.25">
      <c r="B11" s="34" t="s">
        <v>32</v>
      </c>
      <c r="C11" s="33"/>
    </row>
    <row r="12" spans="2:12" x14ac:dyDescent="0.25">
      <c r="B12" s="1" t="s">
        <v>31</v>
      </c>
      <c r="C12" s="19">
        <v>30000</v>
      </c>
    </row>
    <row r="13" spans="2:12" x14ac:dyDescent="0.25">
      <c r="B13" s="1" t="s">
        <v>30</v>
      </c>
      <c r="C13" s="19">
        <v>101000</v>
      </c>
    </row>
    <row r="14" spans="2:12" x14ac:dyDescent="0.25">
      <c r="B14" s="1" t="s">
        <v>29</v>
      </c>
      <c r="C14" s="19">
        <v>50000</v>
      </c>
    </row>
    <row r="15" spans="2:12" x14ac:dyDescent="0.25">
      <c r="B15" s="1" t="s">
        <v>28</v>
      </c>
      <c r="C15" s="19">
        <v>3000</v>
      </c>
    </row>
    <row r="16" spans="2:12" x14ac:dyDescent="0.25">
      <c r="B16" s="1" t="s">
        <v>27</v>
      </c>
      <c r="C16" s="19">
        <v>1000</v>
      </c>
    </row>
    <row r="17" spans="2:9" x14ac:dyDescent="0.25">
      <c r="B17" s="1" t="s">
        <v>26</v>
      </c>
      <c r="C17" s="19">
        <v>15000</v>
      </c>
    </row>
    <row r="18" spans="2:9" x14ac:dyDescent="0.25">
      <c r="B18" s="18" t="s">
        <v>25</v>
      </c>
      <c r="C18" s="17">
        <f>C19/C8</f>
        <v>200</v>
      </c>
    </row>
    <row r="19" spans="2:9" x14ac:dyDescent="0.25">
      <c r="B19" s="18" t="s">
        <v>24</v>
      </c>
      <c r="C19" s="17">
        <f>SUM(C12:C17)</f>
        <v>200000</v>
      </c>
    </row>
    <row r="20" spans="2:9" x14ac:dyDescent="0.25">
      <c r="C20" s="19"/>
    </row>
    <row r="21" spans="2:9" x14ac:dyDescent="0.25">
      <c r="B21" s="32" t="s">
        <v>23</v>
      </c>
      <c r="C21" s="33"/>
    </row>
    <row r="22" spans="2:9" x14ac:dyDescent="0.25">
      <c r="B22" s="1" t="s">
        <v>22</v>
      </c>
      <c r="C22" s="19">
        <v>35000</v>
      </c>
    </row>
    <row r="23" spans="2:9" x14ac:dyDescent="0.25">
      <c r="B23" s="1" t="s">
        <v>21</v>
      </c>
      <c r="C23" s="19">
        <v>20000</v>
      </c>
      <c r="E23" t="s">
        <v>20</v>
      </c>
    </row>
    <row r="24" spans="2:9" x14ac:dyDescent="0.25">
      <c r="B24" s="1" t="s">
        <v>19</v>
      </c>
      <c r="C24" s="19">
        <v>5000</v>
      </c>
      <c r="E24" t="s">
        <v>18</v>
      </c>
      <c r="F24" t="s">
        <v>17</v>
      </c>
      <c r="G24" t="s">
        <v>16</v>
      </c>
      <c r="H24" t="s">
        <v>15</v>
      </c>
      <c r="I24" t="s">
        <v>14</v>
      </c>
    </row>
    <row r="25" spans="2:9" x14ac:dyDescent="0.25">
      <c r="B25" s="1" t="s">
        <v>13</v>
      </c>
      <c r="C25" s="19">
        <v>5000</v>
      </c>
      <c r="E25" s="16">
        <f t="shared" ref="E25:E31" si="0">(ROW()-ROW($E$25))*$C$34/3</f>
        <v>0</v>
      </c>
      <c r="F25" s="15">
        <f t="shared" ref="F25:F31" si="1">E25*$C$9</f>
        <v>0</v>
      </c>
      <c r="G25" s="5">
        <f t="shared" ref="G25:G31" si="2">H25+$C$29</f>
        <v>80000</v>
      </c>
      <c r="H25" s="5">
        <f t="shared" ref="H25:H31" si="3">E25*$C$18</f>
        <v>0</v>
      </c>
      <c r="I25" s="14">
        <f t="shared" ref="I25:I31" si="4">$C$29</f>
        <v>80000</v>
      </c>
    </row>
    <row r="26" spans="2:9" x14ac:dyDescent="0.25">
      <c r="B26" s="1" t="s">
        <v>12</v>
      </c>
      <c r="C26" s="19">
        <v>5000</v>
      </c>
      <c r="E26" s="16">
        <f t="shared" si="0"/>
        <v>266.66666666666669</v>
      </c>
      <c r="F26" s="15">
        <f t="shared" si="1"/>
        <v>80000</v>
      </c>
      <c r="G26" s="5">
        <f t="shared" si="2"/>
        <v>133333.33333333334</v>
      </c>
      <c r="H26" s="5">
        <f t="shared" si="3"/>
        <v>53333.333333333336</v>
      </c>
      <c r="I26" s="14">
        <f t="shared" si="4"/>
        <v>80000</v>
      </c>
    </row>
    <row r="27" spans="2:9" x14ac:dyDescent="0.25">
      <c r="B27" s="1" t="s">
        <v>11</v>
      </c>
      <c r="C27" s="19">
        <v>5000</v>
      </c>
      <c r="E27" s="16">
        <f t="shared" si="0"/>
        <v>533.33333333333337</v>
      </c>
      <c r="F27" s="15">
        <f t="shared" si="1"/>
        <v>160000</v>
      </c>
      <c r="G27" s="5">
        <f t="shared" si="2"/>
        <v>186666.66666666669</v>
      </c>
      <c r="H27" s="5">
        <f t="shared" si="3"/>
        <v>106666.66666666667</v>
      </c>
      <c r="I27" s="14">
        <f t="shared" si="4"/>
        <v>80000</v>
      </c>
    </row>
    <row r="28" spans="2:9" x14ac:dyDescent="0.25">
      <c r="B28" s="1" t="s">
        <v>10</v>
      </c>
      <c r="C28" s="19">
        <v>5000</v>
      </c>
      <c r="E28" s="16">
        <f t="shared" si="0"/>
        <v>800</v>
      </c>
      <c r="F28" s="15">
        <f t="shared" si="1"/>
        <v>240000</v>
      </c>
      <c r="G28" s="5">
        <f t="shared" si="2"/>
        <v>240000</v>
      </c>
      <c r="H28" s="5">
        <f t="shared" si="3"/>
        <v>160000</v>
      </c>
      <c r="I28" s="14">
        <f t="shared" si="4"/>
        <v>80000</v>
      </c>
    </row>
    <row r="29" spans="2:9" x14ac:dyDescent="0.25">
      <c r="B29" s="18" t="s">
        <v>9</v>
      </c>
      <c r="C29" s="17">
        <f>SUM(C22:C28)</f>
        <v>80000</v>
      </c>
      <c r="E29" s="16">
        <f t="shared" si="0"/>
        <v>1066.6666666666667</v>
      </c>
      <c r="F29" s="15">
        <f t="shared" si="1"/>
        <v>320000</v>
      </c>
      <c r="G29" s="5">
        <f t="shared" si="2"/>
        <v>293333.33333333337</v>
      </c>
      <c r="H29" s="5">
        <f t="shared" si="3"/>
        <v>213333.33333333334</v>
      </c>
      <c r="I29" s="14">
        <f t="shared" si="4"/>
        <v>80000</v>
      </c>
    </row>
    <row r="30" spans="2:9" x14ac:dyDescent="0.25">
      <c r="E30" s="16">
        <f t="shared" si="0"/>
        <v>1333.3333333333333</v>
      </c>
      <c r="F30" s="15">
        <f t="shared" si="1"/>
        <v>400000</v>
      </c>
      <c r="G30" s="5">
        <f t="shared" si="2"/>
        <v>346666.66666666663</v>
      </c>
      <c r="H30" s="5">
        <f t="shared" si="3"/>
        <v>266666.66666666663</v>
      </c>
      <c r="I30" s="14">
        <f t="shared" si="4"/>
        <v>80000</v>
      </c>
    </row>
    <row r="31" spans="2:9" ht="15.75" thickBot="1" x14ac:dyDescent="0.3">
      <c r="B31" s="32" t="s">
        <v>8</v>
      </c>
      <c r="C31" s="33"/>
      <c r="E31" s="16">
        <f t="shared" si="0"/>
        <v>1600</v>
      </c>
      <c r="F31" s="15">
        <f t="shared" si="1"/>
        <v>480000</v>
      </c>
      <c r="G31" s="5">
        <f t="shared" si="2"/>
        <v>400000</v>
      </c>
      <c r="H31" s="5">
        <f t="shared" si="3"/>
        <v>320000</v>
      </c>
      <c r="I31" s="14">
        <f t="shared" si="4"/>
        <v>80000</v>
      </c>
    </row>
    <row r="32" spans="2:9" ht="15.75" thickBot="1" x14ac:dyDescent="0.3">
      <c r="B32" s="13" t="s">
        <v>7</v>
      </c>
      <c r="C32" s="12">
        <f>C9-C18</f>
        <v>100</v>
      </c>
    </row>
    <row r="33" spans="2:6" ht="15.75" thickBot="1" x14ac:dyDescent="0.3">
      <c r="B33" s="11" t="s">
        <v>6</v>
      </c>
      <c r="C33" s="10">
        <f>C32/C9</f>
        <v>0.33333333333333331</v>
      </c>
      <c r="E33" s="9" t="s">
        <v>5</v>
      </c>
      <c r="F33" s="9" t="s">
        <v>4</v>
      </c>
    </row>
    <row r="34" spans="2:6" ht="16.5" thickBot="1" x14ac:dyDescent="0.3">
      <c r="B34" s="8" t="s">
        <v>3</v>
      </c>
      <c r="C34" s="7">
        <f>C29/C32</f>
        <v>800</v>
      </c>
      <c r="E34" s="6">
        <f>C34</f>
        <v>800</v>
      </c>
      <c r="F34" s="5">
        <f>C34*C9</f>
        <v>240000</v>
      </c>
    </row>
    <row r="35" spans="2:6" ht="16.5" thickBot="1" x14ac:dyDescent="0.3">
      <c r="B35" s="4" t="s">
        <v>2</v>
      </c>
      <c r="C35" s="3">
        <f>C34*C9</f>
        <v>240000</v>
      </c>
    </row>
    <row r="38" spans="2:6" ht="18" x14ac:dyDescent="0.25">
      <c r="B38" s="2" t="s">
        <v>1</v>
      </c>
    </row>
    <row r="39" spans="2:6" ht="18" x14ac:dyDescent="0.25">
      <c r="B39" s="2" t="s">
        <v>0</v>
      </c>
    </row>
  </sheetData>
  <sheetProtection algorithmName="SHA-512" hashValue="ii+d5p3U3Nu0gfn+1sv7E+NNbU7Idn6cF6E4epULxlZVYeCecVZqFIg1L+E+tB23tGYvFNik/RPVrYqhcVEsmQ==" saltValue="5/nZfyXWYNsQHBb5iV3taQ==" spinCount="100000" sheet="1" objects="1" scenarios="1"/>
  <mergeCells count="4">
    <mergeCell ref="B6:C6"/>
    <mergeCell ref="B11:C11"/>
    <mergeCell ref="B21:C21"/>
    <mergeCell ref="B31:C31"/>
  </mergeCells>
  <pageMargins left="0.75" right="0.75" top="1" bottom="1" header="0.5" footer="0.5"/>
  <drawing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Breakeven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Finankairos Finankairos</dc:creator>
  <cp:lastModifiedBy>Finankairos Finankairos</cp:lastModifiedBy>
  <dcterms:created xsi:type="dcterms:W3CDTF">2026-01-31T07:53:10Z</dcterms:created>
  <dcterms:modified xsi:type="dcterms:W3CDTF">2026-02-06T22:12:09Z</dcterms:modified>
</cp:coreProperties>
</file>